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siama\Downloads\"/>
    </mc:Choice>
  </mc:AlternateContent>
  <xr:revisionPtr revIDLastSave="0" documentId="13_ncr:1_{7AB39325-813E-4CF8-820B-222D12990F0F}" xr6:coauthVersionLast="47" xr6:coauthVersionMax="47" xr10:uidLastSave="{00000000-0000-0000-0000-000000000000}"/>
  <bookViews>
    <workbookView xWindow="28680" yWindow="285" windowWidth="25440" windowHeight="15390" tabRatio="807" xr2:uid="{00000000-000D-0000-FFFF-FFFF00000000}"/>
  </bookViews>
  <sheets>
    <sheet name="DQE Lot 8" sheetId="8" r:id="rId1"/>
  </sheets>
  <definedNames>
    <definedName name="_xlnm.Print_Area" localSheetId="0">'DQE Lot 8'!$A$1:$G$87</definedName>
    <definedName name="_xlnm.Print_Titles" localSheetId="0">'DQE Lot 8'!$2:$5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8" l="1"/>
  <c r="G78" i="8"/>
  <c r="G77" i="8"/>
  <c r="G76" i="8"/>
  <c r="G75" i="8"/>
  <c r="G74" i="8"/>
  <c r="G70" i="8"/>
  <c r="G69" i="8" s="1"/>
  <c r="G68" i="8"/>
  <c r="G67" i="8"/>
  <c r="G65" i="8"/>
  <c r="G64" i="8"/>
  <c r="G60" i="8"/>
  <c r="G59" i="8"/>
  <c r="G58" i="8"/>
  <c r="G54" i="8"/>
  <c r="G53" i="8"/>
  <c r="G51" i="8"/>
  <c r="G50" i="8"/>
  <c r="G46" i="8"/>
  <c r="G45" i="8"/>
  <c r="G43" i="8"/>
  <c r="G42" i="8"/>
  <c r="G41" i="8"/>
  <c r="G39" i="8"/>
  <c r="G37" i="8"/>
  <c r="G35" i="8"/>
  <c r="G32" i="8"/>
  <c r="G31" i="8"/>
  <c r="G30" i="8"/>
  <c r="G29" i="8"/>
  <c r="G27" i="8"/>
  <c r="G26" i="8"/>
  <c r="G25" i="8"/>
  <c r="G24" i="8"/>
  <c r="G23" i="8"/>
  <c r="G19" i="8"/>
  <c r="G18" i="8"/>
  <c r="G17" i="8"/>
  <c r="G11" i="8"/>
  <c r="G10" i="8" s="1"/>
  <c r="G9" i="8"/>
  <c r="G8" i="8"/>
  <c r="G63" i="8" l="1"/>
  <c r="G49" i="8"/>
  <c r="G57" i="8"/>
  <c r="G61" i="8" s="1"/>
  <c r="G66" i="8"/>
  <c r="G71" i="8" s="1"/>
  <c r="G33" i="8"/>
  <c r="G52" i="8"/>
  <c r="G55" i="8" s="1"/>
  <c r="G7" i="8"/>
  <c r="G12" i="8" s="1"/>
  <c r="G15" i="8"/>
  <c r="G20" i="8"/>
  <c r="G73" i="8"/>
  <c r="G80" i="8" s="1"/>
  <c r="G47" i="8" l="1"/>
  <c r="G81" i="8" s="1"/>
  <c r="G82" i="8" s="1"/>
  <c r="G83" i="8" s="1"/>
</calcChain>
</file>

<file path=xl/sharedStrings.xml><?xml version="1.0" encoding="utf-8"?>
<sst xmlns="http://schemas.openxmlformats.org/spreadsheetml/2006/main" count="183" uniqueCount="149">
  <si>
    <t>N°</t>
  </si>
  <si>
    <t>DESIGNATION</t>
  </si>
  <si>
    <t>UNITE</t>
  </si>
  <si>
    <t>Quantité</t>
  </si>
  <si>
    <t>P.U HT
$</t>
  </si>
  <si>
    <t>MONTANT
HTVA / $</t>
  </si>
  <si>
    <t>3.1.</t>
  </si>
  <si>
    <t>GÉNÉRALITÉS ET PREPARATION DU TERRAIN</t>
  </si>
  <si>
    <t>3.1.1.</t>
  </si>
  <si>
    <t>Généralités et Terrassement Généraux</t>
  </si>
  <si>
    <t>3.1.1.1.</t>
  </si>
  <si>
    <r>
      <rPr>
        <b/>
        <sz val="10"/>
        <rFont val="Leelawadee"/>
        <family val="2"/>
      </rPr>
      <t>Installation de chantier:</t>
    </r>
    <r>
      <rPr>
        <sz val="10"/>
        <rFont val="Leelawadee"/>
        <family val="2"/>
      </rPr>
      <t xml:space="preserve"> Amené et retour d'équipement et matériel, pancarte de chantier, abris de chantier, et sécurisation du périmètre de travail</t>
    </r>
  </si>
  <si>
    <t>Ens</t>
  </si>
  <si>
    <t>3.1.1.2</t>
  </si>
  <si>
    <t>Implantation des ouvrages</t>
  </si>
  <si>
    <t>fft</t>
  </si>
  <si>
    <t>3.1.2</t>
  </si>
  <si>
    <t>Préparation du terrain</t>
  </si>
  <si>
    <t>3.1.2.1</t>
  </si>
  <si>
    <t>Débroussaillage, Décapage de la terre végétale (minimum 20cm) pour créer la  plate forme avant implantation avec un débord minimum de 2m par rapport aux limites du bâtiment Y compris abattage d'arbres sur l'emprise de l'implantation et évacuation des terres excédentaires</t>
  </si>
  <si>
    <t>Total 3.1 - GÉNÉRALITÉS</t>
  </si>
  <si>
    <t>3.2</t>
  </si>
  <si>
    <t>GROS-ŒUVRE</t>
  </si>
  <si>
    <t>3.2.1</t>
  </si>
  <si>
    <t>Fouilles et remblais</t>
  </si>
  <si>
    <t>3.2.1.1</t>
  </si>
  <si>
    <t>Fouilles en tranchée et en rigole sous murs</t>
  </si>
  <si>
    <r>
      <t>m</t>
    </r>
    <r>
      <rPr>
        <vertAlign val="superscript"/>
        <sz val="10"/>
        <rFont val="Leelawadee"/>
        <family val="2"/>
      </rPr>
      <t>3</t>
    </r>
  </si>
  <si>
    <t>3.2.1.2</t>
  </si>
  <si>
    <t>Remblais en terre compacté</t>
  </si>
  <si>
    <t>3.2.2</t>
  </si>
  <si>
    <t>Travaux en Fondations</t>
  </si>
  <si>
    <t>Généralité sur les travaux de fondation</t>
  </si>
  <si>
    <t>Généralité sur les travaux en béton armé</t>
  </si>
  <si>
    <t>3.2.2.1</t>
  </si>
  <si>
    <t>m³</t>
  </si>
  <si>
    <t>3.2.2.2</t>
  </si>
  <si>
    <r>
      <t>Semelle filante sous  maçonnerie de fondation ép. 15 cm dosé à 350 kg/m</t>
    </r>
    <r>
      <rPr>
        <vertAlign val="superscript"/>
        <sz val="10"/>
        <rFont val="Cambria"/>
        <family val="2"/>
      </rPr>
      <t>3</t>
    </r>
  </si>
  <si>
    <t>3.2.2.3</t>
  </si>
  <si>
    <t>3.2.2.4</t>
  </si>
  <si>
    <t>Maçonnerie en agglos pleins de 20x20x40</t>
  </si>
  <si>
    <t>3.2.2.5</t>
  </si>
  <si>
    <t>Longrine en béton armé dosé à 350kg/m3</t>
  </si>
  <si>
    <t>3.2.2.6</t>
  </si>
  <si>
    <t>Dallage et chape lisse</t>
  </si>
  <si>
    <t>Apport de terre et compactage par couche successive (30 cm d'épaisseur)</t>
  </si>
  <si>
    <t>3.2.3</t>
  </si>
  <si>
    <t>Superstructure en élévation</t>
  </si>
  <si>
    <t>3.2.3.1</t>
  </si>
  <si>
    <t>Maçonneries agglos</t>
  </si>
  <si>
    <t>Bloc en agglo de 15x20x40</t>
  </si>
  <si>
    <r>
      <t>m</t>
    </r>
    <r>
      <rPr>
        <vertAlign val="superscript"/>
        <sz val="10"/>
        <rFont val="Cambria"/>
        <family val="1"/>
        <scheme val="major"/>
      </rPr>
      <t>3</t>
    </r>
  </si>
  <si>
    <t>3.2.3.2</t>
  </si>
  <si>
    <r>
      <t>Béton dosé à 350kg/m</t>
    </r>
    <r>
      <rPr>
        <vertAlign val="superscript"/>
        <sz val="10"/>
        <rFont val="Cambria"/>
        <family val="2"/>
      </rPr>
      <t>3</t>
    </r>
  </si>
  <si>
    <t>3.2.3.3</t>
  </si>
  <si>
    <t>Chainages ,Béton Horizontaux et Verticaux, Appuis de baie</t>
  </si>
  <si>
    <r>
      <t>Béton dosé à 350kg/m</t>
    </r>
    <r>
      <rPr>
        <vertAlign val="superscript"/>
        <sz val="10"/>
        <rFont val="Cambria"/>
        <family val="2"/>
      </rPr>
      <t>2</t>
    </r>
    <r>
      <rPr>
        <sz val="11"/>
        <color theme="1"/>
        <rFont val="Calibri"/>
        <family val="2"/>
        <scheme val="minor"/>
      </rPr>
      <t/>
    </r>
  </si>
  <si>
    <t>3.2.3.4</t>
  </si>
  <si>
    <t xml:space="preserve">Crépissage </t>
  </si>
  <si>
    <t>m²</t>
  </si>
  <si>
    <t>3.2.3.5</t>
  </si>
  <si>
    <t>Divers</t>
  </si>
  <si>
    <t>Escalier et rampe d'accès pour personne à mobilité réduite, pente inférieur à 8%</t>
  </si>
  <si>
    <t>Total 3.2 - GROS ŒUVRE</t>
  </si>
  <si>
    <t>3.3</t>
  </si>
  <si>
    <t>CHARPENTE et COUVERTURE</t>
  </si>
  <si>
    <t>3.3.1</t>
  </si>
  <si>
    <t xml:space="preserve">Charpente Bois, y compris traitement aux fongicides et insecticides </t>
  </si>
  <si>
    <t>3.3.1.1</t>
  </si>
  <si>
    <r>
      <t xml:space="preserve">Ferme et traverses en bois rouge assemblée </t>
    </r>
    <r>
      <rPr>
        <b/>
        <sz val="10"/>
        <rFont val="Leelawadee"/>
        <family val="2"/>
      </rPr>
      <t>(suivant le détail du plan)</t>
    </r>
  </si>
  <si>
    <t>3.3.1.2</t>
  </si>
  <si>
    <t xml:space="preserve">Panne en bois rouge </t>
  </si>
  <si>
    <t>3.3.2</t>
  </si>
  <si>
    <t>Eléments de couverture</t>
  </si>
  <si>
    <t>3.3.2.1</t>
  </si>
  <si>
    <t>Couverture en tôle ondulée BG28 couleur bleu rouge</t>
  </si>
  <si>
    <t>ml</t>
  </si>
  <si>
    <t>3.3.2.3</t>
  </si>
  <si>
    <t>Planche de rive largeur 25cm  rabotée sur tout le contour</t>
  </si>
  <si>
    <t>Total 3.3- CHARPENTE et COUVERTURE</t>
  </si>
  <si>
    <t>unité</t>
  </si>
  <si>
    <t>3.5</t>
  </si>
  <si>
    <t>MENUISERIE METALLIQUE - QUINCAILLERIE</t>
  </si>
  <si>
    <r>
      <t xml:space="preserve">Ensemble en métallique y /c accessoires de pose, </t>
    </r>
    <r>
      <rPr>
        <b/>
        <u/>
        <sz val="10"/>
        <rFont val="Leelawadee"/>
        <family val="2"/>
      </rPr>
      <t>peinture et toutes sujetions</t>
    </r>
  </si>
  <si>
    <t>3.5.1.1</t>
  </si>
  <si>
    <t>3.6</t>
  </si>
  <si>
    <t>PEINTURE - VERNIS</t>
  </si>
  <si>
    <t>3.6.1</t>
  </si>
  <si>
    <t>Peinture Intérieure</t>
  </si>
  <si>
    <t>3.6.1.2</t>
  </si>
  <si>
    <t>3.6.1.3</t>
  </si>
  <si>
    <t>3.6.2</t>
  </si>
  <si>
    <t>Sous-total 3.6 - PEINTURE - VERNIS</t>
  </si>
  <si>
    <t>3.7</t>
  </si>
  <si>
    <t>PLOMBERIE - ASSAINISSEMENT</t>
  </si>
  <si>
    <t>3.7.1</t>
  </si>
  <si>
    <t>Plomberie-Assainissement-Ventilation</t>
  </si>
  <si>
    <t>3.7.1.1</t>
  </si>
  <si>
    <t>3.7.1.2</t>
  </si>
  <si>
    <t>F/P de gouttière métallique en tôle de 1,5mm avec antirouille y compris tout accessoire</t>
  </si>
  <si>
    <t>3.7.1.3</t>
  </si>
  <si>
    <t xml:space="preserve">Bac d'évacuation pour épandage d'eau en maçonnerie (1,5X1,5 m H=20cm) y compris gravier </t>
  </si>
  <si>
    <t>Sous Total 3.7 - PLOMBERIE - ASSAINISSEMENT</t>
  </si>
  <si>
    <r>
      <t xml:space="preserve">Enduits ordinaires  intérieur sur murs  dosé à </t>
    </r>
    <r>
      <rPr>
        <b/>
        <sz val="10"/>
        <rFont val="Cambria"/>
        <family val="1"/>
      </rPr>
      <t>300</t>
    </r>
    <r>
      <rPr>
        <sz val="10"/>
        <rFont val="Cambria"/>
        <family val="2"/>
      </rPr>
      <t xml:space="preserve"> kg/m</t>
    </r>
    <r>
      <rPr>
        <vertAlign val="superscript"/>
        <sz val="10"/>
        <rFont val="Cambria"/>
        <family val="1"/>
      </rPr>
      <t>3</t>
    </r>
  </si>
  <si>
    <r>
      <t xml:space="preserve">Enduits ordinaires  extérieur  sur murs  dosé à </t>
    </r>
    <r>
      <rPr>
        <b/>
        <sz val="10"/>
        <rFont val="Cambria"/>
        <family val="1"/>
      </rPr>
      <t>300</t>
    </r>
    <r>
      <rPr>
        <sz val="10"/>
        <rFont val="Cambria"/>
        <family val="2"/>
      </rPr>
      <t xml:space="preserve"> kg/m</t>
    </r>
    <r>
      <rPr>
        <vertAlign val="superscript"/>
        <sz val="10"/>
        <rFont val="Cambria"/>
        <family val="1"/>
      </rPr>
      <t>3</t>
    </r>
  </si>
  <si>
    <t>Sous Total 3.5 - MENUISERIE - QUINCAILLERIE</t>
  </si>
  <si>
    <t>D</t>
  </si>
  <si>
    <t>(D) BATIMENT LATRINE</t>
  </si>
  <si>
    <t>Fouilles</t>
  </si>
  <si>
    <t>3.2.1.1.1</t>
  </si>
  <si>
    <t>3.2.1.1.2</t>
  </si>
  <si>
    <t>Fouille en excavation / masse pour fosse</t>
  </si>
  <si>
    <r>
      <t>Semelle de propreté sp. 5 cm dosé à 150kg/m</t>
    </r>
    <r>
      <rPr>
        <vertAlign val="superscript"/>
        <sz val="10"/>
        <rFont val="Cambria"/>
        <family val="2"/>
      </rPr>
      <t>3</t>
    </r>
  </si>
  <si>
    <t>Poteaux et Raidisseurs en Béton armé dosé à 350kg/m3 pour fosse</t>
  </si>
  <si>
    <r>
      <t>Béton armé dosé à 300kg/m</t>
    </r>
    <r>
      <rPr>
        <vertAlign val="superscript"/>
        <sz val="10"/>
        <rFont val="Cambria"/>
        <family val="2"/>
      </rPr>
      <t>3</t>
    </r>
    <r>
      <rPr>
        <sz val="10"/>
        <rFont val="Leelawadee"/>
        <family val="2"/>
      </rPr>
      <t xml:space="preserve"> épaisseur mini 13cm finition lisse pour couverture de la fosse + dallettes de regard dosé à 350 kg/m3</t>
    </r>
  </si>
  <si>
    <t>Béton de dallage non armé (couloir latrine-mur d'intimité) d’épaisseur 0,10 m dosé à 300kg/m3 finition lisse</t>
  </si>
  <si>
    <t>Plus-value pour confection dalle Sanplat (wc) pour latrine</t>
  </si>
  <si>
    <t xml:space="preserve">Poteaux et raidisseurs en béton armé </t>
  </si>
  <si>
    <r>
      <t xml:space="preserve">Enduits ordinaires  extérieur  sur murs  dosé à </t>
    </r>
    <r>
      <rPr>
        <b/>
        <sz val="10"/>
        <rFont val="Cambria"/>
        <family val="1"/>
      </rPr>
      <t>300</t>
    </r>
    <r>
      <rPr>
        <sz val="10"/>
        <rFont val="Cambria"/>
        <family val="2"/>
      </rPr>
      <t xml:space="preserve"> kg/m</t>
    </r>
    <r>
      <rPr>
        <vertAlign val="superscript"/>
        <sz val="10"/>
        <rFont val="Cambria"/>
        <family val="1"/>
      </rPr>
      <t>3</t>
    </r>
    <r>
      <rPr>
        <sz val="10"/>
        <rFont val="Cambria"/>
        <family val="2"/>
        <scheme val="major"/>
      </rPr>
      <t xml:space="preserve"> pour fosse y compris badigeonnage de coaltar</t>
    </r>
  </si>
  <si>
    <t>Couvre mur en béton armé</t>
  </si>
  <si>
    <t>Porte métallique de dimension l=100cm, h=210cm</t>
  </si>
  <si>
    <t>3.5.1.2</t>
  </si>
  <si>
    <t>Porte métallique de dimension l=70cm, h=210cm</t>
  </si>
  <si>
    <t>3.5.1</t>
  </si>
  <si>
    <t>Appui métallique pour WC PMR en tube rond de 50 suivant prescriptions techniques</t>
  </si>
  <si>
    <t>Finition Glycéro lessivable en blanc à partir de 1m, y compris travaux preparatoires et toutes sujetions</t>
  </si>
  <si>
    <t>Finition Glycéro lessivable bleu en plinthe hauteur  1 m : 2 couches , y compris travaux preparatoires et toutes sujetions</t>
  </si>
  <si>
    <t xml:space="preserve">Peinture Extérieure </t>
  </si>
  <si>
    <t>3.6.2.1</t>
  </si>
  <si>
    <t>Préparation des surfaces (égrenage, rebouchage, calfeutrement, masticage, ponçage, , époussetage et égrenage)</t>
  </si>
  <si>
    <t>3.6.2.3</t>
  </si>
  <si>
    <t xml:space="preserve">Finition Glycéro en beige </t>
  </si>
  <si>
    <t>3.6.3</t>
  </si>
  <si>
    <t>Peinture sur menuiserie métallique et sur planche de rive en bois</t>
  </si>
  <si>
    <t xml:space="preserve">Peinture multicouche y compris préparation des surfaces  (égrenage, rebouchage, calfeutrement, masticage, ponçage, , époussetage et égrenage) et toutes sujetions Finition Glycéro en beige </t>
  </si>
  <si>
    <t xml:space="preserve">F/P Descente en PVC 110 + coude y/c collier de fixation pour alimentation Citerne </t>
  </si>
  <si>
    <t>3.7.1.4</t>
  </si>
  <si>
    <t>F/P d'1 réservoir d'une capacité minimum 1000 litres muni de 3 robinet de 1er choix + système de verrouillage (protection) du robinet</t>
  </si>
  <si>
    <t>3.7.1.5</t>
  </si>
  <si>
    <t>Construction support de citerne suivant plans (maçonnerie + dalle en béton armé), y compris tuyauterie d'adduction PPR 1/2 et robinetterie (3pièces)</t>
  </si>
  <si>
    <t>3.7.1.6</t>
  </si>
  <si>
    <t>F/P colonne de  PVC-Pression 110mm de hauteur =3,00m , y compris grillage anti-mouche (pour aération des fosses) et colliers de fixation</t>
  </si>
  <si>
    <t>m</t>
  </si>
  <si>
    <t>TOTAL HTVA POUR 1 BLOC DE LATRINE ( 4 PORTES)</t>
  </si>
  <si>
    <t>D X 2</t>
  </si>
  <si>
    <t>TOTAL HTVA POUR 2 BLOCS DE LATRINE ( 2X4 PORTES)</t>
  </si>
  <si>
    <t>Date, Nom, signature et cachet du soumissionnaire</t>
  </si>
  <si>
    <t>TOTAL HTVA GENERAL</t>
  </si>
  <si>
    <t>Cadre de devcis construction 8 portes de latrines pour EP 1 et 2 CETA dans la commune de Nsele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</si>
</sst>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_F_-;\-* #,##0.00\ _F_-;_-* &quot;-&quot;??\ _F_-;_-@_-"/>
    <numFmt numFmtId="166" formatCode="_-[$$-409]* #,##0.00_ ;_-[$$-409]* \-#,##0.00\ ;_-[$$-409]* &quot;-&quot;??_ ;_-@_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Leelawadee"/>
      <family val="2"/>
    </font>
    <font>
      <b/>
      <sz val="10"/>
      <name val="Leelawadee"/>
      <family val="2"/>
    </font>
    <font>
      <b/>
      <sz val="12"/>
      <name val="Leelawadee"/>
      <family val="2"/>
    </font>
    <font>
      <b/>
      <sz val="13"/>
      <name val="Leelawadee"/>
      <family val="2"/>
    </font>
    <font>
      <vertAlign val="superscript"/>
      <sz val="10"/>
      <name val="Leelawadee"/>
      <family val="2"/>
    </font>
    <font>
      <sz val="12"/>
      <name val="Leelawadee"/>
      <family val="2"/>
    </font>
    <font>
      <b/>
      <sz val="15"/>
      <name val="Leelawadee"/>
      <family val="2"/>
    </font>
    <font>
      <sz val="10"/>
      <name val="Cambria"/>
      <family val="2"/>
    </font>
    <font>
      <vertAlign val="superscript"/>
      <sz val="10"/>
      <name val="Cambria"/>
      <family val="2"/>
    </font>
    <font>
      <vertAlign val="superscript"/>
      <sz val="10"/>
      <name val="Cambria"/>
      <family val="1"/>
    </font>
    <font>
      <b/>
      <sz val="10"/>
      <color theme="0"/>
      <name val="Leelawadee"/>
      <family val="2"/>
    </font>
    <font>
      <b/>
      <sz val="18"/>
      <color rgb="FFC00000"/>
      <name val="Leelawadee"/>
      <family val="2"/>
    </font>
    <font>
      <sz val="13"/>
      <color rgb="FF002060"/>
      <name val="Leelawadee"/>
      <family val="2"/>
    </font>
    <font>
      <b/>
      <sz val="13"/>
      <color rgb="FF002060"/>
      <name val="Leelawadee"/>
      <family val="2"/>
    </font>
    <font>
      <b/>
      <i/>
      <sz val="10"/>
      <name val="Cambria"/>
      <family val="2"/>
      <scheme val="major"/>
    </font>
    <font>
      <sz val="10"/>
      <name val="Cambria"/>
      <family val="2"/>
      <scheme val="major"/>
    </font>
    <font>
      <vertAlign val="superscript"/>
      <sz val="10"/>
      <name val="Cambria"/>
      <family val="1"/>
      <scheme val="major"/>
    </font>
    <font>
      <sz val="15"/>
      <name val="Leelawadee"/>
      <family val="2"/>
    </font>
    <font>
      <b/>
      <sz val="17"/>
      <name val="Leelawadee"/>
      <family val="2"/>
    </font>
    <font>
      <b/>
      <sz val="10"/>
      <name val="Cambria"/>
      <family val="1"/>
    </font>
    <font>
      <b/>
      <sz val="15"/>
      <color rgb="FFC00000"/>
      <name val="Leelawadee"/>
      <family val="2"/>
    </font>
    <font>
      <sz val="15"/>
      <color rgb="FFC00000"/>
      <name val="Leelawadee"/>
      <family val="2"/>
    </font>
    <font>
      <b/>
      <sz val="16"/>
      <name val="Leelawadee"/>
      <family val="2"/>
    </font>
    <font>
      <i/>
      <sz val="9"/>
      <color rgb="FFC00000"/>
      <name val="Leelawadee"/>
      <family val="2"/>
    </font>
    <font>
      <b/>
      <sz val="11"/>
      <name val="Leelawadee"/>
      <family val="2"/>
    </font>
    <font>
      <b/>
      <u/>
      <sz val="10"/>
      <name val="Leelawadee"/>
      <family val="2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sz val="12"/>
      <name val="Times New Roman"/>
      <family val="1"/>
    </font>
    <font>
      <b/>
      <sz val="15"/>
      <color rgb="FFC00000"/>
      <name val="Times New Roman"/>
      <family val="1"/>
    </font>
    <font>
      <b/>
      <sz val="13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fgColor theme="0" tint="-0.34998626667073579"/>
        <bgColor theme="0" tint="-4.9989318521683403E-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34998626667073579"/>
        <bgColor theme="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theme="8" tint="0.39994506668294322"/>
      </left>
      <right style="thin">
        <color theme="8" tint="0.39994506668294322"/>
      </right>
      <top style="thick">
        <color theme="8" tint="0.39994506668294322"/>
      </top>
      <bottom style="thick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ck">
        <color theme="8" tint="0.39994506668294322"/>
      </top>
      <bottom style="thick">
        <color theme="8" tint="0.39994506668294322"/>
      </bottom>
      <diagonal/>
    </border>
    <border>
      <left/>
      <right/>
      <top style="thick">
        <color theme="8" tint="0.39994506668294322"/>
      </top>
      <bottom style="medium">
        <color indexed="64"/>
      </bottom>
      <diagonal/>
    </border>
    <border>
      <left style="thin">
        <color theme="8" tint="0.39994506668294322"/>
      </left>
      <right style="thick">
        <color theme="8" tint="0.39994506668294322"/>
      </right>
      <top style="thick">
        <color theme="8" tint="0.39994506668294322"/>
      </top>
      <bottom style="thick">
        <color theme="8" tint="0.399945066682943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8" tint="0.39994506668294322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vertical="center"/>
    </xf>
    <xf numFmtId="1" fontId="15" fillId="2" borderId="17" xfId="0" applyNumberFormat="1" applyFont="1" applyFill="1" applyBorder="1" applyAlignment="1">
      <alignment horizontal="center" vertical="center" wrapText="1"/>
    </xf>
    <xf numFmtId="1" fontId="15" fillId="2" borderId="18" xfId="0" applyNumberFormat="1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right" vertical="center" wrapText="1" indent="1"/>
    </xf>
    <xf numFmtId="3" fontId="8" fillId="3" borderId="19" xfId="0" applyNumberFormat="1" applyFont="1" applyFill="1" applyBorder="1" applyAlignment="1">
      <alignment horizontal="left" vertical="center"/>
    </xf>
    <xf numFmtId="3" fontId="5" fillId="3" borderId="19" xfId="0" applyNumberFormat="1" applyFont="1" applyFill="1" applyBorder="1" applyAlignment="1">
      <alignment horizontal="right" vertical="center" wrapText="1"/>
    </xf>
    <xf numFmtId="1" fontId="5" fillId="0" borderId="5" xfId="0" applyNumberFormat="1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left" vertical="center" wrapText="1" indent="3"/>
    </xf>
    <xf numFmtId="0" fontId="5" fillId="0" borderId="2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right" vertical="center" wrapText="1" indent="1"/>
    </xf>
    <xf numFmtId="0" fontId="5" fillId="0" borderId="1" xfId="0" applyFont="1" applyBorder="1" applyAlignment="1">
      <alignment horizontal="left" vertical="center" wrapText="1" indent="3"/>
    </xf>
    <xf numFmtId="1" fontId="5" fillId="0" borderId="7" xfId="0" applyNumberFormat="1" applyFont="1" applyBorder="1" applyAlignment="1">
      <alignment horizontal="right" vertical="center" wrapText="1" indent="1"/>
    </xf>
    <xf numFmtId="0" fontId="8" fillId="0" borderId="8" xfId="0" applyFont="1" applyBorder="1" applyAlignment="1">
      <alignment horizontal="left" vertical="center" wrapText="1" indent="3"/>
    </xf>
    <xf numFmtId="0" fontId="5" fillId="0" borderId="8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right" vertical="center" wrapText="1" indent="1"/>
    </xf>
    <xf numFmtId="0" fontId="6" fillId="0" borderId="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right" vertical="center" wrapText="1" indent="1"/>
    </xf>
    <xf numFmtId="0" fontId="7" fillId="0" borderId="8" xfId="0" applyFont="1" applyBorder="1" applyAlignment="1">
      <alignment horizontal="left" vertical="center" wrapText="1" indent="3"/>
    </xf>
    <xf numFmtId="0" fontId="10" fillId="0" borderId="8" xfId="0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right" vertical="center" wrapText="1" indent="1"/>
    </xf>
    <xf numFmtId="0" fontId="19" fillId="0" borderId="2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 indent="2"/>
    </xf>
    <xf numFmtId="3" fontId="8" fillId="3" borderId="21" xfId="0" applyNumberFormat="1" applyFont="1" applyFill="1" applyBorder="1" applyAlignment="1">
      <alignment horizontal="right" vertical="center" wrapText="1" indent="1"/>
    </xf>
    <xf numFmtId="3" fontId="8" fillId="3" borderId="21" xfId="0" applyNumberFormat="1" applyFont="1" applyFill="1" applyBorder="1" applyAlignment="1">
      <alignment horizontal="left" vertical="center"/>
    </xf>
    <xf numFmtId="3" fontId="5" fillId="3" borderId="21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indent="1"/>
    </xf>
    <xf numFmtId="0" fontId="17" fillId="0" borderId="0" xfId="0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2" fontId="15" fillId="2" borderId="18" xfId="0" applyNumberFormat="1" applyFont="1" applyFill="1" applyBorder="1" applyAlignment="1">
      <alignment horizontal="center" vertical="center" wrapText="1"/>
    </xf>
    <xf numFmtId="2" fontId="6" fillId="3" borderId="19" xfId="0" applyNumberFormat="1" applyFont="1" applyFill="1" applyBorder="1" applyAlignment="1">
      <alignment horizontal="center" vertical="center" wrapText="1"/>
    </xf>
    <xf numFmtId="2" fontId="6" fillId="4" borderId="11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3" borderId="21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/>
    </xf>
    <xf numFmtId="166" fontId="5" fillId="0" borderId="0" xfId="1" applyNumberFormat="1" applyFont="1" applyFill="1" applyAlignment="1">
      <alignment horizontal="right" vertical="center"/>
    </xf>
    <xf numFmtId="166" fontId="15" fillId="2" borderId="20" xfId="1" applyNumberFormat="1" applyFont="1" applyFill="1" applyBorder="1" applyAlignment="1">
      <alignment horizontal="center" vertical="center" wrapText="1"/>
    </xf>
    <xf numFmtId="166" fontId="5" fillId="3" borderId="19" xfId="1" applyNumberFormat="1" applyFont="1" applyFill="1" applyBorder="1" applyAlignment="1">
      <alignment horizontal="right" vertical="center" wrapText="1"/>
    </xf>
    <xf numFmtId="166" fontId="5" fillId="0" borderId="6" xfId="1" applyNumberFormat="1" applyFont="1" applyFill="1" applyBorder="1" applyAlignment="1">
      <alignment horizontal="right" vertical="center" wrapText="1"/>
    </xf>
    <xf numFmtId="166" fontId="5" fillId="3" borderId="21" xfId="1" applyNumberFormat="1" applyFont="1" applyFill="1" applyBorder="1" applyAlignment="1">
      <alignment horizontal="right" vertical="center" wrapText="1"/>
    </xf>
    <xf numFmtId="166" fontId="5" fillId="0" borderId="6" xfId="2" applyNumberFormat="1" applyFont="1" applyFill="1" applyBorder="1" applyAlignment="1">
      <alignment horizontal="right" vertical="center" wrapText="1"/>
    </xf>
    <xf numFmtId="166" fontId="5" fillId="0" borderId="16" xfId="1" applyNumberFormat="1" applyFont="1" applyFill="1" applyBorder="1" applyAlignment="1">
      <alignment horizontal="right" vertical="center" wrapText="1"/>
    </xf>
    <xf numFmtId="166" fontId="6" fillId="4" borderId="11" xfId="1" applyNumberFormat="1" applyFont="1" applyFill="1" applyBorder="1" applyAlignment="1">
      <alignment horizontal="right" vertical="center" wrapText="1"/>
    </xf>
    <xf numFmtId="166" fontId="18" fillId="0" borderId="0" xfId="1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9" xfId="0" applyFont="1" applyBorder="1" applyAlignment="1">
      <alignment horizontal="center" vertical="center"/>
    </xf>
    <xf numFmtId="166" fontId="7" fillId="6" borderId="15" xfId="1" applyNumberFormat="1" applyFont="1" applyFill="1" applyBorder="1" applyAlignment="1">
      <alignment horizontal="right" vertical="center" wrapText="1"/>
    </xf>
    <xf numFmtId="166" fontId="6" fillId="4" borderId="6" xfId="1" applyNumberFormat="1" applyFont="1" applyFill="1" applyBorder="1" applyAlignment="1">
      <alignment horizontal="right" vertical="center" wrapText="1"/>
    </xf>
    <xf numFmtId="166" fontId="6" fillId="0" borderId="6" xfId="1" applyNumberFormat="1" applyFont="1" applyFill="1" applyBorder="1" applyAlignment="1">
      <alignment horizontal="right" vertical="center" wrapText="1"/>
    </xf>
    <xf numFmtId="166" fontId="8" fillId="6" borderId="15" xfId="1" applyNumberFormat="1" applyFont="1" applyFill="1" applyBorder="1" applyAlignment="1">
      <alignment horizontal="right" vertical="center" wrapText="1"/>
    </xf>
    <xf numFmtId="0" fontId="25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2" fontId="25" fillId="5" borderId="0" xfId="0" applyNumberFormat="1" applyFont="1" applyFill="1" applyAlignment="1">
      <alignment horizontal="center" vertical="center"/>
    </xf>
    <xf numFmtId="166" fontId="11" fillId="5" borderId="0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29" fillId="0" borderId="0" xfId="0" applyFont="1" applyAlignment="1">
      <alignment horizontal="left" vertical="center" indent="1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166" fontId="31" fillId="0" borderId="0" xfId="1" applyNumberFormat="1" applyFont="1" applyFill="1" applyAlignment="1">
      <alignment horizontal="right" vertical="center" indent="1"/>
    </xf>
    <xf numFmtId="166" fontId="32" fillId="2" borderId="18" xfId="1" applyNumberFormat="1" applyFont="1" applyFill="1" applyBorder="1" applyAlignment="1">
      <alignment horizontal="center" vertical="center" wrapText="1"/>
    </xf>
    <xf numFmtId="166" fontId="31" fillId="4" borderId="11" xfId="1" applyNumberFormat="1" applyFont="1" applyFill="1" applyBorder="1" applyAlignment="1">
      <alignment horizontal="right" vertical="center" wrapText="1" indent="1"/>
    </xf>
    <xf numFmtId="166" fontId="31" fillId="7" borderId="6" xfId="1" applyNumberFormat="1" applyFont="1" applyFill="1" applyBorder="1" applyAlignment="1">
      <alignment horizontal="right" vertical="center" wrapText="1" indent="1"/>
    </xf>
    <xf numFmtId="166" fontId="31" fillId="8" borderId="6" xfId="1" applyNumberFormat="1" applyFont="1" applyFill="1" applyBorder="1" applyAlignment="1">
      <alignment horizontal="right" vertical="center" wrapText="1" indent="1"/>
    </xf>
    <xf numFmtId="166" fontId="31" fillId="0" borderId="14" xfId="1" applyNumberFormat="1" applyFont="1" applyFill="1" applyBorder="1" applyAlignment="1">
      <alignment horizontal="right" vertical="center" wrapText="1" indent="1"/>
    </xf>
    <xf numFmtId="166" fontId="31" fillId="3" borderId="21" xfId="1" applyNumberFormat="1" applyFont="1" applyFill="1" applyBorder="1" applyAlignment="1">
      <alignment horizontal="right" vertical="center" wrapText="1" indent="1"/>
    </xf>
    <xf numFmtId="166" fontId="31" fillId="4" borderId="6" xfId="1" applyNumberFormat="1" applyFont="1" applyFill="1" applyBorder="1" applyAlignment="1">
      <alignment horizontal="right" vertical="center" wrapText="1" indent="1"/>
    </xf>
    <xf numFmtId="166" fontId="31" fillId="3" borderId="19" xfId="1" applyNumberFormat="1" applyFont="1" applyFill="1" applyBorder="1" applyAlignment="1">
      <alignment horizontal="right" vertical="center" wrapText="1" indent="1"/>
    </xf>
    <xf numFmtId="166" fontId="31" fillId="7" borderId="6" xfId="5" applyNumberFormat="1" applyFont="1" applyFill="1" applyBorder="1" applyAlignment="1">
      <alignment horizontal="right" vertical="center" wrapText="1" indent="1"/>
    </xf>
    <xf numFmtId="166" fontId="33" fillId="0" borderId="14" xfId="1" applyNumberFormat="1" applyFont="1" applyFill="1" applyBorder="1" applyAlignment="1">
      <alignment horizontal="right" vertical="center" wrapText="1" indent="1"/>
    </xf>
    <xf numFmtId="166" fontId="31" fillId="0" borderId="6" xfId="1" applyNumberFormat="1" applyFont="1" applyFill="1" applyBorder="1" applyAlignment="1">
      <alignment horizontal="right" vertical="center" wrapText="1" indent="1"/>
    </xf>
    <xf numFmtId="166" fontId="31" fillId="0" borderId="16" xfId="1" applyNumberFormat="1" applyFont="1" applyFill="1" applyBorder="1" applyAlignment="1">
      <alignment horizontal="right" vertical="center" wrapText="1" indent="1"/>
    </xf>
    <xf numFmtId="166" fontId="34" fillId="5" borderId="0" xfId="1" applyNumberFormat="1" applyFont="1" applyFill="1" applyBorder="1" applyAlignment="1">
      <alignment horizontal="right" vertical="center" indent="1"/>
    </xf>
    <xf numFmtId="166" fontId="35" fillId="0" borderId="0" xfId="1" applyNumberFormat="1" applyFont="1" applyFill="1" applyBorder="1" applyAlignment="1">
      <alignment horizontal="right" vertical="center" indent="1"/>
    </xf>
    <xf numFmtId="0" fontId="27" fillId="0" borderId="7" xfId="0" applyFont="1" applyBorder="1" applyAlignment="1">
      <alignment horizontal="centerContinuous" vertical="center"/>
    </xf>
    <xf numFmtId="0" fontId="27" fillId="0" borderId="8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/>
    </xf>
    <xf numFmtId="0" fontId="5" fillId="0" borderId="14" xfId="0" applyFont="1" applyBorder="1" applyAlignment="1">
      <alignment horizontal="centerContinuous" vertical="center"/>
    </xf>
    <xf numFmtId="166" fontId="6" fillId="3" borderId="19" xfId="1" applyNumberFormat="1" applyFont="1" applyFill="1" applyBorder="1" applyAlignment="1">
      <alignment horizontal="center" vertical="center" wrapText="1"/>
    </xf>
    <xf numFmtId="166" fontId="6" fillId="0" borderId="22" xfId="1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</cellXfs>
  <cellStyles count="6">
    <cellStyle name="Comma" xfId="1" builtinId="3"/>
    <cellStyle name="Milliers 2" xfId="2" xr:uid="{00000000-0005-0000-0000-000001000000}"/>
    <cellStyle name="Milliers 2 2" xfId="5" xr:uid="{2C5B8CD8-D1AF-4B47-BB80-A01CA4624C1B}"/>
    <cellStyle name="Milliers 3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view="pageBreakPreview" zoomScale="90" zoomScaleNormal="70" zoomScaleSheetLayoutView="90" zoomScalePageLayoutView="90" workbookViewId="0">
      <pane xSplit="3" ySplit="5" topLeftCell="D67" activePane="bottomRight" state="frozen"/>
      <selection pane="topRight"/>
      <selection pane="bottomLeft"/>
      <selection pane="bottomRight" activeCell="K75" sqref="K75"/>
    </sheetView>
  </sheetViews>
  <sheetFormatPr defaultColWidth="9.1796875" defaultRowHeight="20.149999999999999" customHeight="1" x14ac:dyDescent="0.25"/>
  <cols>
    <col min="1" max="1" width="2.1796875" style="2" customWidth="1"/>
    <col min="2" max="2" width="12.81640625" style="1" customWidth="1"/>
    <col min="3" max="3" width="78.1796875" style="2" customWidth="1"/>
    <col min="4" max="4" width="10.453125" style="2" customWidth="1"/>
    <col min="5" max="5" width="11" style="37" customWidth="1"/>
    <col min="6" max="6" width="11.453125" style="75" bestFit="1" customWidth="1"/>
    <col min="7" max="7" width="21.26953125" style="49" customWidth="1"/>
    <col min="8" max="16384" width="9.1796875" style="2"/>
  </cols>
  <sheetData>
    <row r="1" spans="1:7" ht="8.25" customHeight="1" thickBot="1" x14ac:dyDescent="0.3"/>
    <row r="2" spans="1:7" ht="27" customHeight="1" thickBot="1" x14ac:dyDescent="0.3">
      <c r="A2" s="90" t="s">
        <v>148</v>
      </c>
      <c r="B2" s="91"/>
      <c r="C2" s="91"/>
      <c r="D2" s="91"/>
      <c r="E2" s="91"/>
      <c r="F2" s="92"/>
      <c r="G2" s="93"/>
    </row>
    <row r="3" spans="1:7" ht="13" x14ac:dyDescent="0.25">
      <c r="B3" s="96"/>
      <c r="C3" s="96"/>
      <c r="D3" s="96"/>
      <c r="E3" s="96"/>
      <c r="F3"/>
      <c r="G3" s="2"/>
    </row>
    <row r="4" spans="1:7" ht="30" customHeight="1" thickBot="1" x14ac:dyDescent="0.3">
      <c r="F4" s="95"/>
      <c r="G4" s="95"/>
    </row>
    <row r="5" spans="1:7" ht="33" customHeight="1" thickTop="1" thickBot="1" x14ac:dyDescent="0.3">
      <c r="B5" s="3" t="s">
        <v>0</v>
      </c>
      <c r="C5" s="4" t="s">
        <v>1</v>
      </c>
      <c r="D5" s="5" t="s">
        <v>2</v>
      </c>
      <c r="E5" s="38" t="s">
        <v>3</v>
      </c>
      <c r="F5" s="76" t="s">
        <v>4</v>
      </c>
      <c r="G5" s="50" t="s">
        <v>5</v>
      </c>
    </row>
    <row r="6" spans="1:7" ht="27" customHeight="1" thickTop="1" thickBot="1" x14ac:dyDescent="0.3">
      <c r="B6" s="6" t="s">
        <v>6</v>
      </c>
      <c r="C6" s="7" t="s">
        <v>7</v>
      </c>
      <c r="D6" s="8"/>
      <c r="E6" s="39"/>
      <c r="F6" s="94"/>
      <c r="G6" s="94"/>
    </row>
    <row r="7" spans="1:7" ht="23.25" customHeight="1" x14ac:dyDescent="0.25">
      <c r="B7" s="25" t="s">
        <v>8</v>
      </c>
      <c r="C7" s="19" t="s">
        <v>9</v>
      </c>
      <c r="D7" s="20"/>
      <c r="E7" s="40"/>
      <c r="F7" s="77"/>
      <c r="G7" s="56">
        <f>SUM(G8:G9)</f>
        <v>0</v>
      </c>
    </row>
    <row r="8" spans="1:7" ht="30.65" customHeight="1" x14ac:dyDescent="0.25">
      <c r="B8" s="9" t="s">
        <v>10</v>
      </c>
      <c r="C8" s="10" t="s">
        <v>11</v>
      </c>
      <c r="D8" s="11" t="s">
        <v>12</v>
      </c>
      <c r="E8" s="41">
        <v>1</v>
      </c>
      <c r="F8" s="78"/>
      <c r="G8" s="52">
        <f>$E$8*F8</f>
        <v>0</v>
      </c>
    </row>
    <row r="9" spans="1:7" ht="20.149999999999999" customHeight="1" x14ac:dyDescent="0.25">
      <c r="B9" s="9" t="s">
        <v>13</v>
      </c>
      <c r="C9" s="10" t="s">
        <v>14</v>
      </c>
      <c r="D9" s="11" t="s">
        <v>15</v>
      </c>
      <c r="E9" s="41">
        <v>1</v>
      </c>
      <c r="F9" s="78"/>
      <c r="G9" s="52">
        <f>$E$9*F9</f>
        <v>0</v>
      </c>
    </row>
    <row r="10" spans="1:7" ht="23.25" customHeight="1" x14ac:dyDescent="0.25">
      <c r="B10" s="12" t="s">
        <v>16</v>
      </c>
      <c r="C10" s="18" t="s">
        <v>17</v>
      </c>
      <c r="D10" s="29"/>
      <c r="E10" s="42"/>
      <c r="F10" s="79"/>
      <c r="G10" s="61">
        <f>SUM(G11:G11)</f>
        <v>0</v>
      </c>
    </row>
    <row r="11" spans="1:7" ht="60.65" customHeight="1" thickBot="1" x14ac:dyDescent="0.3">
      <c r="B11" s="9" t="s">
        <v>18</v>
      </c>
      <c r="C11" s="13" t="s">
        <v>19</v>
      </c>
      <c r="D11" s="11" t="s">
        <v>12</v>
      </c>
      <c r="E11" s="41">
        <v>1</v>
      </c>
      <c r="F11" s="78"/>
      <c r="G11" s="52">
        <f>$E$11*F11</f>
        <v>0</v>
      </c>
    </row>
    <row r="12" spans="1:7" ht="20.149999999999999" customHeight="1" thickBot="1" x14ac:dyDescent="0.3">
      <c r="B12" s="14"/>
      <c r="C12" s="15" t="s">
        <v>20</v>
      </c>
      <c r="D12" s="16"/>
      <c r="E12" s="43"/>
      <c r="F12" s="80"/>
      <c r="G12" s="63">
        <f>G7+G10</f>
        <v>0</v>
      </c>
    </row>
    <row r="13" spans="1:7" ht="24.75" customHeight="1" thickBot="1" x14ac:dyDescent="0.3">
      <c r="B13" s="59" t="s">
        <v>106</v>
      </c>
      <c r="C13" s="21" t="s">
        <v>107</v>
      </c>
      <c r="D13" s="72"/>
      <c r="E13" s="73"/>
      <c r="F13"/>
      <c r="G13" s="74"/>
    </row>
    <row r="14" spans="1:7" ht="27" customHeight="1" thickBot="1" x14ac:dyDescent="0.3">
      <c r="B14" s="31" t="s">
        <v>21</v>
      </c>
      <c r="C14" s="32" t="s">
        <v>22</v>
      </c>
      <c r="D14" s="33"/>
      <c r="E14" s="44"/>
      <c r="F14" s="81"/>
      <c r="G14" s="53"/>
    </row>
    <row r="15" spans="1:7" ht="20.149999999999999" customHeight="1" x14ac:dyDescent="0.25">
      <c r="B15" s="12" t="s">
        <v>23</v>
      </c>
      <c r="C15" s="18" t="s">
        <v>24</v>
      </c>
      <c r="D15" s="29"/>
      <c r="E15" s="42"/>
      <c r="F15" s="82"/>
      <c r="G15" s="61">
        <f>SUM(G16:G19)</f>
        <v>0</v>
      </c>
    </row>
    <row r="16" spans="1:7" ht="20.149999999999999" customHeight="1" x14ac:dyDescent="0.25">
      <c r="B16" s="9" t="s">
        <v>25</v>
      </c>
      <c r="C16" s="69" t="s">
        <v>108</v>
      </c>
      <c r="D16" s="11"/>
      <c r="E16" s="41"/>
      <c r="F16" s="86"/>
      <c r="G16" s="52"/>
    </row>
    <row r="17" spans="2:7" ht="20.149999999999999" customHeight="1" x14ac:dyDescent="0.25">
      <c r="B17" s="9" t="s">
        <v>109</v>
      </c>
      <c r="C17" s="10" t="s">
        <v>26</v>
      </c>
      <c r="D17" s="11" t="s">
        <v>27</v>
      </c>
      <c r="E17" s="41">
        <v>2.6</v>
      </c>
      <c r="F17" s="78"/>
      <c r="G17" s="52">
        <f>$E$17*F17</f>
        <v>0</v>
      </c>
    </row>
    <row r="18" spans="2:7" ht="20.149999999999999" customHeight="1" x14ac:dyDescent="0.25">
      <c r="B18" s="9" t="s">
        <v>110</v>
      </c>
      <c r="C18" s="10" t="s">
        <v>111</v>
      </c>
      <c r="D18" s="11" t="s">
        <v>27</v>
      </c>
      <c r="E18" s="41">
        <v>53.04</v>
      </c>
      <c r="F18" s="78"/>
      <c r="G18" s="52">
        <f>$E$18*F18</f>
        <v>0</v>
      </c>
    </row>
    <row r="19" spans="2:7" ht="20.149999999999999" customHeight="1" x14ac:dyDescent="0.25">
      <c r="B19" s="9" t="s">
        <v>28</v>
      </c>
      <c r="C19" s="70" t="s">
        <v>29</v>
      </c>
      <c r="D19" s="11" t="s">
        <v>27</v>
      </c>
      <c r="E19" s="41">
        <v>5</v>
      </c>
      <c r="F19" s="78"/>
      <c r="G19" s="52">
        <f>$E$19*F19</f>
        <v>0</v>
      </c>
    </row>
    <row r="20" spans="2:7" ht="20.149999999999999" customHeight="1" x14ac:dyDescent="0.25">
      <c r="B20" s="12" t="s">
        <v>30</v>
      </c>
      <c r="C20" s="18" t="s">
        <v>31</v>
      </c>
      <c r="D20" s="29"/>
      <c r="E20" s="42"/>
      <c r="F20" s="79"/>
      <c r="G20" s="61">
        <f>SUM(G23:G32)</f>
        <v>0</v>
      </c>
    </row>
    <row r="21" spans="2:7" ht="20.149999999999999" customHeight="1" x14ac:dyDescent="0.25">
      <c r="B21" s="12"/>
      <c r="C21" s="18" t="s">
        <v>32</v>
      </c>
      <c r="D21" s="11"/>
      <c r="E21" s="41"/>
      <c r="F21" s="78"/>
      <c r="G21" s="62"/>
    </row>
    <row r="22" spans="2:7" ht="20.149999999999999" customHeight="1" x14ac:dyDescent="0.25">
      <c r="B22" s="12"/>
      <c r="C22" s="18" t="s">
        <v>33</v>
      </c>
      <c r="D22" s="11"/>
      <c r="E22" s="41"/>
      <c r="F22" s="78"/>
      <c r="G22" s="62"/>
    </row>
    <row r="23" spans="2:7" ht="20.149999999999999" customHeight="1" x14ac:dyDescent="0.25">
      <c r="B23" s="17" t="s">
        <v>34</v>
      </c>
      <c r="C23" s="26" t="s">
        <v>112</v>
      </c>
      <c r="D23" s="11" t="s">
        <v>35</v>
      </c>
      <c r="E23" s="41">
        <v>0.74</v>
      </c>
      <c r="F23" s="78"/>
      <c r="G23" s="52">
        <f>$E$23*F23</f>
        <v>0</v>
      </c>
    </row>
    <row r="24" spans="2:7" ht="27" customHeight="1" x14ac:dyDescent="0.25">
      <c r="B24" s="17" t="s">
        <v>36</v>
      </c>
      <c r="C24" s="26" t="s">
        <v>37</v>
      </c>
      <c r="D24" s="11" t="s">
        <v>35</v>
      </c>
      <c r="E24" s="41">
        <v>1.69</v>
      </c>
      <c r="F24" s="78"/>
      <c r="G24" s="52">
        <f>$E$24*F24</f>
        <v>0</v>
      </c>
    </row>
    <row r="25" spans="2:7" ht="20.149999999999999" customHeight="1" x14ac:dyDescent="0.25">
      <c r="B25" s="17" t="s">
        <v>38</v>
      </c>
      <c r="C25" s="26" t="s">
        <v>113</v>
      </c>
      <c r="D25" s="11" t="s">
        <v>35</v>
      </c>
      <c r="E25" s="41">
        <v>1.06</v>
      </c>
      <c r="F25" s="78"/>
      <c r="G25" s="52">
        <f>$E$25*F25</f>
        <v>0</v>
      </c>
    </row>
    <row r="26" spans="2:7" ht="20.149999999999999" customHeight="1" x14ac:dyDescent="0.25">
      <c r="B26" s="17" t="s">
        <v>39</v>
      </c>
      <c r="C26" s="26" t="s">
        <v>40</v>
      </c>
      <c r="D26" s="11" t="s">
        <v>27</v>
      </c>
      <c r="E26" s="41">
        <v>12.55</v>
      </c>
      <c r="F26" s="78"/>
      <c r="G26" s="52">
        <f>$E$26*F26</f>
        <v>0</v>
      </c>
    </row>
    <row r="27" spans="2:7" ht="20.149999999999999" customHeight="1" x14ac:dyDescent="0.25">
      <c r="B27" s="17" t="s">
        <v>41</v>
      </c>
      <c r="C27" s="26" t="s">
        <v>42</v>
      </c>
      <c r="D27" s="11" t="s">
        <v>35</v>
      </c>
      <c r="E27" s="41">
        <v>1.61</v>
      </c>
      <c r="F27" s="78"/>
      <c r="G27" s="52">
        <f>$E$27*F27</f>
        <v>0</v>
      </c>
    </row>
    <row r="28" spans="2:7" ht="20.149999999999999" customHeight="1" x14ac:dyDescent="0.25">
      <c r="B28" s="17" t="s">
        <v>43</v>
      </c>
      <c r="C28" s="26" t="s">
        <v>44</v>
      </c>
      <c r="D28" s="27"/>
      <c r="E28" s="41"/>
      <c r="F28" s="78"/>
      <c r="G28" s="52"/>
    </row>
    <row r="29" spans="2:7" ht="20.149999999999999" customHeight="1" x14ac:dyDescent="0.25">
      <c r="B29" s="17"/>
      <c r="C29" s="13" t="s">
        <v>45</v>
      </c>
      <c r="D29" s="11" t="s">
        <v>35</v>
      </c>
      <c r="E29" s="41">
        <v>3.39</v>
      </c>
      <c r="F29" s="78"/>
      <c r="G29" s="52">
        <f>$E$29*F29</f>
        <v>0</v>
      </c>
    </row>
    <row r="30" spans="2:7" ht="33" customHeight="1" x14ac:dyDescent="0.25">
      <c r="B30" s="9"/>
      <c r="C30" s="13" t="s">
        <v>114</v>
      </c>
      <c r="D30" s="11" t="s">
        <v>35</v>
      </c>
      <c r="E30" s="41">
        <v>2.3199999999999998</v>
      </c>
      <c r="F30" s="78"/>
      <c r="G30" s="52">
        <f>$E$30*F30</f>
        <v>0</v>
      </c>
    </row>
    <row r="31" spans="2:7" ht="31.75" customHeight="1" x14ac:dyDescent="0.25">
      <c r="B31" s="17"/>
      <c r="C31" s="13" t="s">
        <v>115</v>
      </c>
      <c r="D31" s="11" t="s">
        <v>35</v>
      </c>
      <c r="E31" s="41">
        <v>1.1299999999999999</v>
      </c>
      <c r="F31" s="78"/>
      <c r="G31" s="52">
        <f>$E$31*F31</f>
        <v>0</v>
      </c>
    </row>
    <row r="32" spans="2:7" ht="20.149999999999999" customHeight="1" x14ac:dyDescent="0.25">
      <c r="B32" s="17"/>
      <c r="C32" s="13" t="s">
        <v>116</v>
      </c>
      <c r="D32" s="11" t="s">
        <v>80</v>
      </c>
      <c r="E32" s="41">
        <v>8</v>
      </c>
      <c r="F32" s="78"/>
      <c r="G32" s="52">
        <f>$E$32*F32</f>
        <v>0</v>
      </c>
    </row>
    <row r="33" spans="2:7" ht="20.149999999999999" customHeight="1" x14ac:dyDescent="0.25">
      <c r="B33" s="12" t="s">
        <v>46</v>
      </c>
      <c r="C33" s="18" t="s">
        <v>47</v>
      </c>
      <c r="D33" s="29"/>
      <c r="E33" s="42"/>
      <c r="F33" s="79"/>
      <c r="G33" s="61">
        <f>SUM(G34:G46)</f>
        <v>0</v>
      </c>
    </row>
    <row r="34" spans="2:7" ht="20.149999999999999" customHeight="1" x14ac:dyDescent="0.25">
      <c r="B34" s="17" t="s">
        <v>48</v>
      </c>
      <c r="C34" s="26" t="s">
        <v>49</v>
      </c>
      <c r="D34" s="28"/>
      <c r="E34" s="41"/>
      <c r="F34" s="78"/>
      <c r="G34" s="52"/>
    </row>
    <row r="35" spans="2:7" ht="27" customHeight="1" x14ac:dyDescent="0.25">
      <c r="B35" s="17"/>
      <c r="C35" s="30" t="s">
        <v>50</v>
      </c>
      <c r="D35" s="28" t="s">
        <v>51</v>
      </c>
      <c r="E35" s="41">
        <v>25</v>
      </c>
      <c r="F35" s="78"/>
      <c r="G35" s="52">
        <f>$E$35*F35</f>
        <v>0</v>
      </c>
    </row>
    <row r="36" spans="2:7" ht="20.149999999999999" customHeight="1" x14ac:dyDescent="0.25">
      <c r="B36" s="17" t="s">
        <v>52</v>
      </c>
      <c r="C36" s="26" t="s">
        <v>117</v>
      </c>
      <c r="D36" s="27"/>
      <c r="E36" s="41"/>
      <c r="F36" s="78"/>
      <c r="G36" s="52"/>
    </row>
    <row r="37" spans="2:7" ht="20.149999999999999" customHeight="1" x14ac:dyDescent="0.25">
      <c r="B37" s="17"/>
      <c r="C37" s="30" t="s">
        <v>53</v>
      </c>
      <c r="D37" s="28" t="s">
        <v>35</v>
      </c>
      <c r="E37" s="41">
        <v>0.64</v>
      </c>
      <c r="F37" s="78"/>
      <c r="G37" s="52">
        <f>$E$37*F37</f>
        <v>0</v>
      </c>
    </row>
    <row r="38" spans="2:7" ht="20.149999999999999" customHeight="1" x14ac:dyDescent="0.25">
      <c r="B38" s="17" t="s">
        <v>54</v>
      </c>
      <c r="C38" s="26" t="s">
        <v>55</v>
      </c>
      <c r="D38" s="28"/>
      <c r="E38" s="41"/>
      <c r="F38" s="78"/>
      <c r="G38" s="52"/>
    </row>
    <row r="39" spans="2:7" ht="20.149999999999999" customHeight="1" x14ac:dyDescent="0.25">
      <c r="B39" s="17"/>
      <c r="C39" s="30" t="s">
        <v>56</v>
      </c>
      <c r="D39" s="28" t="s">
        <v>35</v>
      </c>
      <c r="E39" s="41">
        <v>2.34</v>
      </c>
      <c r="F39" s="78"/>
      <c r="G39" s="52">
        <f>$E$39*F39</f>
        <v>0</v>
      </c>
    </row>
    <row r="40" spans="2:7" ht="20.149999999999999" customHeight="1" x14ac:dyDescent="0.25">
      <c r="B40" s="17" t="s">
        <v>57</v>
      </c>
      <c r="C40" s="26" t="s">
        <v>58</v>
      </c>
      <c r="D40" s="28"/>
      <c r="E40" s="41"/>
      <c r="F40" s="78"/>
      <c r="G40" s="52"/>
    </row>
    <row r="41" spans="2:7" ht="20.149999999999999" customHeight="1" x14ac:dyDescent="0.25">
      <c r="B41" s="17"/>
      <c r="C41" s="30" t="s">
        <v>103</v>
      </c>
      <c r="D41" s="28" t="s">
        <v>59</v>
      </c>
      <c r="E41" s="41">
        <v>51.56</v>
      </c>
      <c r="F41" s="78"/>
      <c r="G41" s="52">
        <f>$E$41*F41</f>
        <v>0</v>
      </c>
    </row>
    <row r="42" spans="2:7" ht="20.149999999999999" customHeight="1" x14ac:dyDescent="0.25">
      <c r="B42" s="17"/>
      <c r="C42" s="30" t="s">
        <v>104</v>
      </c>
      <c r="D42" s="28" t="s">
        <v>59</v>
      </c>
      <c r="E42" s="41">
        <v>80.123999999999995</v>
      </c>
      <c r="F42" s="78"/>
      <c r="G42" s="52">
        <f>$E$42*F42</f>
        <v>0</v>
      </c>
    </row>
    <row r="43" spans="2:7" ht="31.4" customHeight="1" x14ac:dyDescent="0.25">
      <c r="B43" s="17"/>
      <c r="C43" s="30" t="s">
        <v>118</v>
      </c>
      <c r="D43" s="28" t="s">
        <v>59</v>
      </c>
      <c r="E43" s="41">
        <v>47.74</v>
      </c>
      <c r="F43" s="78"/>
      <c r="G43" s="52">
        <f>$E$43*F43</f>
        <v>0</v>
      </c>
    </row>
    <row r="44" spans="2:7" ht="20.149999999999999" customHeight="1" x14ac:dyDescent="0.25">
      <c r="B44" s="17" t="s">
        <v>60</v>
      </c>
      <c r="C44" s="26" t="s">
        <v>61</v>
      </c>
      <c r="D44" s="28"/>
      <c r="E44" s="41"/>
      <c r="F44" s="78"/>
      <c r="G44" s="52"/>
    </row>
    <row r="45" spans="2:7" ht="20.149999999999999" customHeight="1" x14ac:dyDescent="0.25">
      <c r="B45" s="17"/>
      <c r="C45" s="30" t="s">
        <v>62</v>
      </c>
      <c r="D45" s="11" t="s">
        <v>12</v>
      </c>
      <c r="E45" s="41">
        <v>1</v>
      </c>
      <c r="F45" s="78"/>
      <c r="G45" s="52">
        <f>$E$45*F45</f>
        <v>0</v>
      </c>
    </row>
    <row r="46" spans="2:7" ht="20.149999999999999" customHeight="1" thickBot="1" x14ac:dyDescent="0.3">
      <c r="B46" s="17"/>
      <c r="C46" s="30" t="s">
        <v>119</v>
      </c>
      <c r="D46" s="28" t="s">
        <v>35</v>
      </c>
      <c r="E46" s="41">
        <v>0.13</v>
      </c>
      <c r="F46" s="78"/>
      <c r="G46" s="52">
        <f>$E$46*F46</f>
        <v>0</v>
      </c>
    </row>
    <row r="47" spans="2:7" ht="20.149999999999999" customHeight="1" thickBot="1" x14ac:dyDescent="0.3">
      <c r="B47" s="14"/>
      <c r="C47" s="15" t="s">
        <v>63</v>
      </c>
      <c r="D47" s="16"/>
      <c r="E47" s="43"/>
      <c r="F47" s="80"/>
      <c r="G47" s="63">
        <f>+G33+G20+G15</f>
        <v>0</v>
      </c>
    </row>
    <row r="48" spans="2:7" ht="27" customHeight="1" thickTop="1" thickBot="1" x14ac:dyDescent="0.3">
      <c r="B48" s="6" t="s">
        <v>64</v>
      </c>
      <c r="C48" s="7" t="s">
        <v>65</v>
      </c>
      <c r="D48" s="8"/>
      <c r="E48" s="39"/>
      <c r="F48" s="83"/>
      <c r="G48" s="51"/>
    </row>
    <row r="49" spans="2:7" ht="20.149999999999999" customHeight="1" x14ac:dyDescent="0.25">
      <c r="B49" s="25" t="s">
        <v>66</v>
      </c>
      <c r="C49" s="19" t="s">
        <v>67</v>
      </c>
      <c r="D49" s="20"/>
      <c r="E49" s="40"/>
      <c r="F49" s="77"/>
      <c r="G49" s="56">
        <f>SUM(G50:G51)</f>
        <v>0</v>
      </c>
    </row>
    <row r="50" spans="2:7" ht="20.149999999999999" customHeight="1" x14ac:dyDescent="0.25">
      <c r="B50" s="17" t="s">
        <v>68</v>
      </c>
      <c r="C50" s="13" t="s">
        <v>69</v>
      </c>
      <c r="D50" s="11" t="s">
        <v>27</v>
      </c>
      <c r="E50" s="45">
        <v>6.4000000000000001E-2</v>
      </c>
      <c r="F50" s="86"/>
      <c r="G50" s="52">
        <f>$E$50*F50</f>
        <v>0</v>
      </c>
    </row>
    <row r="51" spans="2:7" ht="20.149999999999999" customHeight="1" x14ac:dyDescent="0.25">
      <c r="B51" s="17" t="s">
        <v>70</v>
      </c>
      <c r="C51" s="13" t="s">
        <v>71</v>
      </c>
      <c r="D51" s="11" t="s">
        <v>27</v>
      </c>
      <c r="E51" s="45">
        <v>0.12</v>
      </c>
      <c r="F51" s="86"/>
      <c r="G51" s="52">
        <f>$E$51*F51</f>
        <v>0</v>
      </c>
    </row>
    <row r="52" spans="2:7" ht="20.149999999999999" customHeight="1" x14ac:dyDescent="0.25">
      <c r="B52" s="12" t="s">
        <v>72</v>
      </c>
      <c r="C52" s="18" t="s">
        <v>73</v>
      </c>
      <c r="D52" s="29"/>
      <c r="E52" s="42"/>
      <c r="F52" s="82"/>
      <c r="G52" s="61">
        <f>SUM(G53:G54)</f>
        <v>0</v>
      </c>
    </row>
    <row r="53" spans="2:7" ht="20.149999999999999" customHeight="1" x14ac:dyDescent="0.25">
      <c r="B53" s="17" t="s">
        <v>74</v>
      </c>
      <c r="C53" s="13" t="s">
        <v>75</v>
      </c>
      <c r="D53" s="11" t="s">
        <v>59</v>
      </c>
      <c r="E53" s="45">
        <v>20.56</v>
      </c>
      <c r="F53" s="86"/>
      <c r="G53" s="52">
        <f>$E$53*F53</f>
        <v>0</v>
      </c>
    </row>
    <row r="54" spans="2:7" ht="20.149999999999999" customHeight="1" thickBot="1" x14ac:dyDescent="0.3">
      <c r="B54" s="17" t="s">
        <v>77</v>
      </c>
      <c r="C54" s="13" t="s">
        <v>78</v>
      </c>
      <c r="D54" s="11" t="s">
        <v>76</v>
      </c>
      <c r="E54" s="45">
        <v>21.14</v>
      </c>
      <c r="F54" s="86"/>
      <c r="G54" s="52">
        <f>$E$54*F54</f>
        <v>0</v>
      </c>
    </row>
    <row r="55" spans="2:7" ht="20.149999999999999" customHeight="1" thickBot="1" x14ac:dyDescent="0.3">
      <c r="B55" s="14"/>
      <c r="C55" s="15" t="s">
        <v>79</v>
      </c>
      <c r="D55" s="16"/>
      <c r="E55" s="43"/>
      <c r="F55" s="80"/>
      <c r="G55" s="63">
        <f>+G52+G49</f>
        <v>0</v>
      </c>
    </row>
    <row r="56" spans="2:7" ht="27" customHeight="1" thickBot="1" x14ac:dyDescent="0.3">
      <c r="B56" s="31" t="s">
        <v>81</v>
      </c>
      <c r="C56" s="32" t="s">
        <v>82</v>
      </c>
      <c r="D56" s="33"/>
      <c r="E56" s="44"/>
      <c r="F56" s="81"/>
      <c r="G56" s="53"/>
    </row>
    <row r="57" spans="2:7" ht="27" customHeight="1" x14ac:dyDescent="0.25">
      <c r="B57" s="25"/>
      <c r="C57" s="19" t="s">
        <v>83</v>
      </c>
      <c r="D57" s="20"/>
      <c r="E57" s="40"/>
      <c r="F57" s="77"/>
      <c r="G57" s="56">
        <f>SUM(G58:G60)</f>
        <v>0</v>
      </c>
    </row>
    <row r="58" spans="2:7" ht="18.649999999999999" customHeight="1" x14ac:dyDescent="0.25">
      <c r="B58" s="17" t="s">
        <v>84</v>
      </c>
      <c r="C58" s="13" t="s">
        <v>120</v>
      </c>
      <c r="D58" s="11" t="s">
        <v>80</v>
      </c>
      <c r="E58" s="45">
        <v>1</v>
      </c>
      <c r="F58" s="86"/>
      <c r="G58" s="52">
        <f>F58*$E$58</f>
        <v>0</v>
      </c>
    </row>
    <row r="59" spans="2:7" ht="19.399999999999999" customHeight="1" x14ac:dyDescent="0.25">
      <c r="B59" s="17" t="s">
        <v>121</v>
      </c>
      <c r="C59" s="13" t="s">
        <v>122</v>
      </c>
      <c r="D59" s="11" t="s">
        <v>80</v>
      </c>
      <c r="E59" s="45">
        <v>3</v>
      </c>
      <c r="F59" s="86"/>
      <c r="G59" s="52">
        <f>$E$59*F59</f>
        <v>0</v>
      </c>
    </row>
    <row r="60" spans="2:7" ht="18.649999999999999" customHeight="1" thickBot="1" x14ac:dyDescent="0.3">
      <c r="B60" s="17" t="s">
        <v>123</v>
      </c>
      <c r="C60" s="13" t="s">
        <v>124</v>
      </c>
      <c r="D60" s="11" t="s">
        <v>80</v>
      </c>
      <c r="E60" s="45">
        <v>3</v>
      </c>
      <c r="F60" s="86"/>
      <c r="G60" s="52">
        <f>F60*$E$60</f>
        <v>0</v>
      </c>
    </row>
    <row r="61" spans="2:7" ht="20.149999999999999" customHeight="1" thickBot="1" x14ac:dyDescent="0.3">
      <c r="B61" s="22"/>
      <c r="C61" s="23" t="s">
        <v>105</v>
      </c>
      <c r="D61" s="24"/>
      <c r="E61" s="46"/>
      <c r="F61" s="85"/>
      <c r="G61" s="60">
        <f>+G57</f>
        <v>0</v>
      </c>
    </row>
    <row r="62" spans="2:7" ht="27" customHeight="1" thickTop="1" thickBot="1" x14ac:dyDescent="0.3">
      <c r="B62" s="6" t="s">
        <v>85</v>
      </c>
      <c r="C62" s="7" t="s">
        <v>86</v>
      </c>
      <c r="D62" s="8"/>
      <c r="E62" s="39"/>
      <c r="F62" s="83"/>
      <c r="G62" s="51"/>
    </row>
    <row r="63" spans="2:7" ht="27" customHeight="1" x14ac:dyDescent="0.25">
      <c r="B63" s="25" t="s">
        <v>87</v>
      </c>
      <c r="C63" s="19" t="s">
        <v>88</v>
      </c>
      <c r="D63" s="20"/>
      <c r="E63" s="40"/>
      <c r="F63" s="77"/>
      <c r="G63" s="56">
        <f>SUM(G64:G65)</f>
        <v>0</v>
      </c>
    </row>
    <row r="64" spans="2:7" ht="31.4" customHeight="1" x14ac:dyDescent="0.25">
      <c r="B64" s="17" t="s">
        <v>89</v>
      </c>
      <c r="C64" s="13" t="s">
        <v>125</v>
      </c>
      <c r="D64" s="11" t="s">
        <v>59</v>
      </c>
      <c r="E64" s="47">
        <v>28.12</v>
      </c>
      <c r="F64" s="87"/>
      <c r="G64" s="55">
        <f>$E$64*F64</f>
        <v>0</v>
      </c>
    </row>
    <row r="65" spans="2:7" ht="40.5" customHeight="1" thickBot="1" x14ac:dyDescent="0.3">
      <c r="B65" s="17" t="s">
        <v>90</v>
      </c>
      <c r="C65" s="13" t="s">
        <v>126</v>
      </c>
      <c r="D65" s="11" t="s">
        <v>59</v>
      </c>
      <c r="E65" s="47">
        <v>23.44</v>
      </c>
      <c r="F65" s="87"/>
      <c r="G65" s="55">
        <f>$E$65*F65</f>
        <v>0</v>
      </c>
    </row>
    <row r="66" spans="2:7" ht="27" customHeight="1" x14ac:dyDescent="0.25">
      <c r="B66" s="25" t="s">
        <v>91</v>
      </c>
      <c r="C66" s="19" t="s">
        <v>127</v>
      </c>
      <c r="D66" s="20"/>
      <c r="E66" s="40"/>
      <c r="F66" s="77"/>
      <c r="G66" s="56">
        <f>SUM(G67:G68)</f>
        <v>0</v>
      </c>
    </row>
    <row r="67" spans="2:7" ht="27.65" customHeight="1" x14ac:dyDescent="0.25">
      <c r="B67" s="17" t="s">
        <v>128</v>
      </c>
      <c r="C67" s="13" t="s">
        <v>129</v>
      </c>
      <c r="D67" s="11" t="s">
        <v>59</v>
      </c>
      <c r="E67" s="47">
        <v>80.12</v>
      </c>
      <c r="F67" s="87"/>
      <c r="G67" s="55">
        <f>$E$67*F67</f>
        <v>0</v>
      </c>
    </row>
    <row r="68" spans="2:7" ht="23.25" customHeight="1" thickBot="1" x14ac:dyDescent="0.3">
      <c r="B68" s="17" t="s">
        <v>130</v>
      </c>
      <c r="C68" s="13" t="s">
        <v>131</v>
      </c>
      <c r="D68" s="11" t="s">
        <v>59</v>
      </c>
      <c r="E68" s="47">
        <v>80.12</v>
      </c>
      <c r="F68" s="87"/>
      <c r="G68" s="55">
        <f>$E$68*F68</f>
        <v>0</v>
      </c>
    </row>
    <row r="69" spans="2:7" ht="27" customHeight="1" x14ac:dyDescent="0.25">
      <c r="B69" s="25" t="s">
        <v>132</v>
      </c>
      <c r="C69" s="19" t="s">
        <v>133</v>
      </c>
      <c r="D69" s="20"/>
      <c r="E69" s="40"/>
      <c r="F69" s="77"/>
      <c r="G69" s="56">
        <f>SUM(G70:G70)</f>
        <v>0</v>
      </c>
    </row>
    <row r="70" spans="2:7" ht="43.5" customHeight="1" thickBot="1" x14ac:dyDescent="0.3">
      <c r="B70" s="17" t="s">
        <v>130</v>
      </c>
      <c r="C70" s="13" t="s">
        <v>134</v>
      </c>
      <c r="D70" s="11" t="s">
        <v>59</v>
      </c>
      <c r="E70" s="47">
        <v>80.12</v>
      </c>
      <c r="F70" s="87"/>
      <c r="G70" s="55">
        <f>$E$70*F70</f>
        <v>0</v>
      </c>
    </row>
    <row r="71" spans="2:7" ht="20.149999999999999" customHeight="1" thickBot="1" x14ac:dyDescent="0.3">
      <c r="B71" s="14"/>
      <c r="C71" s="15" t="s">
        <v>92</v>
      </c>
      <c r="D71" s="16"/>
      <c r="E71" s="43"/>
      <c r="F71" s="80"/>
      <c r="G71" s="63">
        <f>+G69+G66+G63</f>
        <v>0</v>
      </c>
    </row>
    <row r="72" spans="2:7" ht="27" customHeight="1" thickTop="1" thickBot="1" x14ac:dyDescent="0.3">
      <c r="B72" s="6" t="s">
        <v>93</v>
      </c>
      <c r="C72" s="7" t="s">
        <v>94</v>
      </c>
      <c r="D72" s="8"/>
      <c r="E72" s="39"/>
      <c r="F72" s="83"/>
      <c r="G72" s="51"/>
    </row>
    <row r="73" spans="2:7" ht="27" customHeight="1" x14ac:dyDescent="0.25">
      <c r="B73" s="25" t="s">
        <v>95</v>
      </c>
      <c r="C73" s="19" t="s">
        <v>96</v>
      </c>
      <c r="D73" s="20"/>
      <c r="E73" s="40"/>
      <c r="F73" s="77"/>
      <c r="G73" s="56">
        <f>SUM(G74:G79)</f>
        <v>0</v>
      </c>
    </row>
    <row r="74" spans="2:7" ht="30" customHeight="1" x14ac:dyDescent="0.25">
      <c r="B74" s="9" t="s">
        <v>97</v>
      </c>
      <c r="C74" s="13" t="s">
        <v>135</v>
      </c>
      <c r="D74" s="11" t="s">
        <v>76</v>
      </c>
      <c r="E74" s="45">
        <v>10</v>
      </c>
      <c r="F74" s="78"/>
      <c r="G74" s="55">
        <f>$E$74*F74</f>
        <v>0</v>
      </c>
    </row>
    <row r="75" spans="2:7" ht="24" customHeight="1" x14ac:dyDescent="0.25">
      <c r="B75" s="9" t="s">
        <v>98</v>
      </c>
      <c r="C75" s="13" t="s">
        <v>99</v>
      </c>
      <c r="D75" s="11" t="s">
        <v>76</v>
      </c>
      <c r="E75" s="45">
        <v>8.5</v>
      </c>
      <c r="F75" s="78"/>
      <c r="G75" s="55">
        <f>F75*$E$75</f>
        <v>0</v>
      </c>
    </row>
    <row r="76" spans="2:7" ht="39.65" customHeight="1" x14ac:dyDescent="0.25">
      <c r="B76" s="9" t="s">
        <v>100</v>
      </c>
      <c r="C76" s="13" t="s">
        <v>101</v>
      </c>
      <c r="D76" s="11" t="s">
        <v>80</v>
      </c>
      <c r="E76" s="45">
        <v>1</v>
      </c>
      <c r="F76" s="78"/>
      <c r="G76" s="55">
        <f>$E$76*F76</f>
        <v>0</v>
      </c>
    </row>
    <row r="77" spans="2:7" ht="30" customHeight="1" x14ac:dyDescent="0.25">
      <c r="B77" s="9" t="s">
        <v>136</v>
      </c>
      <c r="C77" s="13" t="s">
        <v>137</v>
      </c>
      <c r="D77" s="11" t="s">
        <v>80</v>
      </c>
      <c r="E77" s="34">
        <v>1</v>
      </c>
      <c r="F77" s="84"/>
      <c r="G77" s="54">
        <f>$E$77*F77</f>
        <v>0</v>
      </c>
    </row>
    <row r="78" spans="2:7" ht="30" customHeight="1" x14ac:dyDescent="0.25">
      <c r="B78" s="9" t="s">
        <v>138</v>
      </c>
      <c r="C78" s="13" t="s">
        <v>139</v>
      </c>
      <c r="D78" s="11" t="s">
        <v>80</v>
      </c>
      <c r="E78" s="34">
        <v>1</v>
      </c>
      <c r="F78" s="84"/>
      <c r="G78" s="54">
        <f>$E$78*F78</f>
        <v>0</v>
      </c>
    </row>
    <row r="79" spans="2:7" ht="30.65" customHeight="1" thickBot="1" x14ac:dyDescent="0.3">
      <c r="B79" s="9" t="s">
        <v>140</v>
      </c>
      <c r="C79" s="13" t="s">
        <v>141</v>
      </c>
      <c r="D79" s="11" t="s">
        <v>142</v>
      </c>
      <c r="E79" s="34">
        <v>17.8</v>
      </c>
      <c r="F79" s="84"/>
      <c r="G79" s="54">
        <f>$E$79*F79</f>
        <v>0</v>
      </c>
    </row>
    <row r="80" spans="2:7" ht="33.75" customHeight="1" thickBot="1" x14ac:dyDescent="0.3">
      <c r="B80" s="22"/>
      <c r="C80" s="23" t="s">
        <v>102</v>
      </c>
      <c r="D80" s="24"/>
      <c r="E80" s="46"/>
      <c r="F80" s="85"/>
      <c r="G80" s="60">
        <f>G73</f>
        <v>0</v>
      </c>
    </row>
    <row r="81" spans="2:7" s="58" customFormat="1" ht="26.5" customHeight="1" x14ac:dyDescent="0.25">
      <c r="B81" s="64" t="s">
        <v>106</v>
      </c>
      <c r="C81" s="65" t="s">
        <v>143</v>
      </c>
      <c r="D81" s="66"/>
      <c r="E81" s="67"/>
      <c r="F81" s="88"/>
      <c r="G81" s="68">
        <f>+G80+G71+G61+G55+G47</f>
        <v>0</v>
      </c>
    </row>
    <row r="82" spans="2:7" s="58" customFormat="1" ht="26.5" customHeight="1" x14ac:dyDescent="0.25">
      <c r="B82" s="64" t="s">
        <v>144</v>
      </c>
      <c r="C82" s="65" t="s">
        <v>145</v>
      </c>
      <c r="D82" s="66"/>
      <c r="E82" s="67"/>
      <c r="F82" s="88"/>
      <c r="G82" s="68">
        <f>G81*2</f>
        <v>0</v>
      </c>
    </row>
    <row r="83" spans="2:7" ht="20.149999999999999" customHeight="1" x14ac:dyDescent="0.25">
      <c r="B83" s="35"/>
      <c r="C83" s="64" t="s">
        <v>147</v>
      </c>
      <c r="D83" s="36"/>
      <c r="E83" s="48"/>
      <c r="F83" s="89"/>
      <c r="G83" s="57">
        <f>+G12+G82</f>
        <v>0</v>
      </c>
    </row>
    <row r="85" spans="2:7" ht="20.149999999999999" customHeight="1" x14ac:dyDescent="0.25">
      <c r="C85" s="71" t="s">
        <v>146</v>
      </c>
    </row>
  </sheetData>
  <mergeCells count="3">
    <mergeCell ref="F6:G6"/>
    <mergeCell ref="F4:G4"/>
    <mergeCell ref="B3:E3"/>
  </mergeCells>
  <phoneticPr fontId="3" type="noConversion"/>
  <pageMargins left="0.27559055118110237" right="0.19685039370078741" top="0.47244094488188981" bottom="0.51181102362204722" header="0.21" footer="0.31496062992125984"/>
  <pageSetup paperSize="9" scale="61" orientation="portrait" r:id="rId1"/>
  <headerFooter alignWithMargins="0">
    <oddHeader>&amp;CPage &amp;P/&amp;N</oddHeader>
    <oddFooter xml:space="preserve">&amp;R&amp;11&amp;A Page&amp;P/&amp;N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3e0b-db31-4043-a2ef-b80661bf084a">
      <Value>17</Value>
    </TaxCatchAll>
    <lcf76f155ced4ddcb4097134ff3c332f xmlns="7bcfe718-3446-4326-b215-2eca4c15638a">
      <Terms xmlns="http://schemas.microsoft.com/office/infopath/2007/PartnerControls"/>
    </lcf76f155ced4ddcb4097134ff3c332f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Democratic Republic of Congo-0990</TermName>
          <TermId xmlns="http://schemas.microsoft.com/office/infopath/2007/PartnerControls">2ccd4e73-3047-4d75-8280-30e408b390c7</TermId>
        </TermInfo>
      </Terms>
    </ga975397408f43e4b84ec8e5a598e523>
    <k8c968e8c72a4eda96b7e8fdbe192be2 xmlns="ca283e0b-db31-4043-a2ef-b80661bf084a">
      <Terms xmlns="http://schemas.microsoft.com/office/infopath/2007/PartnerControls"/>
    </k8c968e8c72a4eda96b7e8fdbe192be2>
    <j169e817e0ee4eb8974e6fc4a2762909 xmlns="ca283e0b-db31-4043-a2ef-b80661bf084a">
      <Terms xmlns="http://schemas.microsoft.com/office/infopath/2007/PartnerControls"/>
    </j169e817e0ee4eb8974e6fc4a2762909>
    <DateTransmittedEmail xmlns="ca283e0b-db31-4043-a2ef-b80661bf084a" xsi:nil="true"/>
    <ContentStatus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j048a4f9aaad4a8990a1d5e5f53cb451 xmlns="ca283e0b-db31-4043-a2ef-b80661bf084a">
      <Terms xmlns="http://schemas.microsoft.com/office/infopath/2007/PartnerControls"/>
    </j048a4f9aaad4a8990a1d5e5f53cb451>
    <h6a71f3e574e4344bc34f3fc9dd20054 xmlns="ca283e0b-db31-4043-a2ef-b80661bf084a">
      <Terms xmlns="http://schemas.microsoft.com/office/infopath/2007/PartnerControls"/>
    </h6a71f3e574e4344bc34f3fc9dd20054>
    <TaxKeywordTaxHTField xmlns="8528f5b9-54a9-401b-8b7c-34cc0b54fd67">
      <Terms xmlns="http://schemas.microsoft.com/office/infopath/2007/PartnerControls"/>
    </TaxKeywordTaxHTField>
    <CategoryDescription xmlns="http://schemas.microsoft.com/sharepoint.v3" xsi:nil="true"/>
    <RecipientsEmail xmlns="ca283e0b-db31-4043-a2ef-b80661bf084a" xsi:nil="true"/>
    <mda26ace941f4791a7314a339fee829c xmlns="ca283e0b-db31-4043-a2ef-b80661bf084a">
      <Terms xmlns="http://schemas.microsoft.com/office/infopath/2007/PartnerControls"/>
    </mda26ace941f4791a7314a339fee829c>
    <WrittenBy xmlns="ca283e0b-db31-4043-a2ef-b80661bf084a">
      <UserInfo>
        <DisplayName/>
        <AccountId xsi:nil="true"/>
        <AccountType/>
      </UserInfo>
    </Written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9EF9F807E3AF744A97F205E21D14ECF6" ma:contentTypeVersion="57" ma:contentTypeDescription="" ma:contentTypeScope="" ma:versionID="3eefe7b649d13d292e9329b6f22e227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8528f5b9-54a9-401b-8b7c-34cc0b54fd67" xmlns:ns6="7bcfe718-3446-4326-b215-2eca4c15638a" targetNamespace="http://schemas.microsoft.com/office/2006/metadata/properties" ma:root="true" ma:fieldsID="7754c478d99fad078e03e7dd128a705b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8528f5b9-54a9-401b-8b7c-34cc0b54fd67"/>
    <xsd:import namespace="7bcfe718-3446-4326-b215-2eca4c15638a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2:j169e817e0ee4eb8974e6fc4a2762909" minOccurs="0"/>
                <xsd:element ref="ns2:j048a4f9aaad4a8990a1d5e5f53cb451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5:SharedWithUsers" minOccurs="0"/>
                <xsd:element ref="ns5:SharedWithDetails" minOccurs="0"/>
                <xsd:element ref="ns6:MediaServiceAutoKeyPoints" minOccurs="0"/>
                <xsd:element ref="ns6:MediaServiceKeyPoints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lcf76f155ced4ddcb4097134ff3c332f" minOccurs="0"/>
                <xsd:element ref="ns6:MediaServiceLocation" minOccurs="0"/>
                <xsd:element ref="ns6:MediaLengthInSecond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2" nillable="true" ma:displayName="Hold and Record Status" ma:decimals="0" ma:hidden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readOnly="false" ma:default="17;#Democratic Republic of Congo-0990|2ccd4e73-3047-4d75-8280-30e408b390c7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f56ea09b-2c1a-4c4d-a709-546cc8f17bf1}" ma:internalName="TaxCatchAllLabel" ma:readOnly="true" ma:showField="CatchAllDataLabel" ma:web="8528f5b9-54a9-401b-8b7c-34cc0b54fd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f56ea09b-2c1a-4c4d-a709-546cc8f17bf1}" ma:internalName="TaxCatchAll" ma:showField="CatchAllData" ma:web="8528f5b9-54a9-401b-8b7c-34cc0b54fd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  <xsd:element name="j169e817e0ee4eb8974e6fc4a2762909" ma:index="26" nillable="true" ma:taxonomy="true" ma:internalName="j169e817e0ee4eb8974e6fc4a2762909" ma:taxonomyFieldName="CriticalForLongTermRetention" ma:displayName="Critical for long-term retention?" ma:default="" ma:fieldId="{3169e817-e0ee-4eb8-974e-6fc4a2762909}" ma:sspId="73f51738-d318-4883-9d64-4f0bd0ccc55e" ma:termSetId="59f85175-3dbf-4592-9c1d-453af9da4e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48a4f9aaad4a8990a1d5e5f53cb451" ma:index="28" nillable="true" ma:taxonomy="true" ma:internalName="j048a4f9aaad4a8990a1d5e5f53cb451" ma:taxonomyFieldName="SystemDTAC" ma:displayName="System-DT-AC" ma:default="" ma:fieldId="{3048a4f9-aaad-4a89-90a1-d5e5f53cb451}" ma:sspId="73f51738-d318-4883-9d64-4f0bd0ccc55e" ma:termSetId="1e3381f3-a35f-499a-9a3c-017e5423e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8f5b9-54a9-401b-8b7c-34cc0b54fd6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33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e718-3446-4326-b215-2eca4c1563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41" nillable="true" ma:displayName="Tags" ma:internalName="MediaServiceAutoTags" ma:readOnly="true">
      <xsd:simpleType>
        <xsd:restriction base="dms:Text"/>
      </xsd:simpleType>
    </xsd:element>
    <xsd:element name="MediaServiceOCR" ma:index="4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47" nillable="true" ma:taxonomy="true" ma:internalName="lcf76f155ced4ddcb4097134ff3c332f" ma:taxonomyFieldName="MediaServiceImageTags" ma:displayName="Image Tags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48" nillable="true" ma:displayName="Location" ma:internalName="MediaServiceLocation" ma:readOnly="true">
      <xsd:simpleType>
        <xsd:restriction base="dms:Text"/>
      </xsd:simpleType>
    </xsd:element>
    <xsd:element name="MediaLengthInSeconds" ma:index="4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5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5.xml><?xml version="1.0" encoding="utf-8"?>
<?mso-contentType ?>
<spe:Receivers xmlns:spe="http://schemas.microsoft.com/sharepoint/events"/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0FA57F60-7D27-45E9-B88E-05457DD5C23E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9187bf46-1b92-4d56-a2ea-dfc20d993b0a"/>
  </ds:schemaRefs>
</ds:datastoreItem>
</file>

<file path=customXml/itemProps2.xml><?xml version="1.0" encoding="utf-8"?>
<ds:datastoreItem xmlns:ds="http://schemas.openxmlformats.org/officeDocument/2006/customXml" ds:itemID="{95396CF4-706C-4F3A-A25C-46BEEE61245B}"/>
</file>

<file path=customXml/itemProps3.xml><?xml version="1.0" encoding="utf-8"?>
<ds:datastoreItem xmlns:ds="http://schemas.openxmlformats.org/officeDocument/2006/customXml" ds:itemID="{8D1AB9B9-4932-4666-943B-9440101D34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5F8CC6-EBEB-4763-AE13-A218F84D2EF2}"/>
</file>

<file path=customXml/itemProps5.xml><?xml version="1.0" encoding="utf-8"?>
<ds:datastoreItem xmlns:ds="http://schemas.openxmlformats.org/officeDocument/2006/customXml" ds:itemID="{D9796E8E-B98B-45B5-B1E3-250EA8054AD8}"/>
</file>

<file path=customXml/itemProps6.xml><?xml version="1.0" encoding="utf-8"?>
<ds:datastoreItem xmlns:ds="http://schemas.openxmlformats.org/officeDocument/2006/customXml" ds:itemID="{45F023F4-0C6F-4C4D-8529-2F83C48BC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DQE Lot 8</vt:lpstr>
      <vt:lpstr>'DQE Lot 8'!Print_Area</vt:lpstr>
      <vt:lpstr>'DQE Lot 8'!Print_Titles</vt:lpstr>
    </vt:vector>
  </TitlesOfParts>
  <Manager/>
  <Company>MCUH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 OKOU</dc:creator>
  <cp:keywords/>
  <dc:description/>
  <cp:lastModifiedBy>Badho Nsiama</cp:lastModifiedBy>
  <cp:revision/>
  <dcterms:created xsi:type="dcterms:W3CDTF">2007-05-07T11:31:58Z</dcterms:created>
  <dcterms:modified xsi:type="dcterms:W3CDTF">2024-11-07T14:08:59Z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0x0101009BA85F8052A6DA4FA3E31FF9F74C6970009EF9F807E3AF744A97F205E21D14ECF6</vt:lpwstr>
  </property>
  <property fmtid="{D5CDD505-2E9C-101B-9397-08002B2CF9AE}" pid="3" name="TaxKeyword">
    <vt:lpwstr/>
  </property>
  <property fmtid="{D5CDD505-2E9C-101B-9397-08002B2CF9AE}" pid="4" name="SystemDTAC">
    <vt:lpwstr/>
  </property>
  <property fmtid="{D5CDD505-2E9C-101B-9397-08002B2CF9AE}" pid="5" name="Topic">
    <vt:lpwstr/>
  </property>
  <property fmtid="{D5CDD505-2E9C-101B-9397-08002B2CF9AE}" pid="6" name="MediaServiceImageTags">
    <vt:lpwstr/>
  </property>
  <property fmtid="{D5CDD505-2E9C-101B-9397-08002B2CF9AE}" pid="7" name="OfficeDivision">
    <vt:lpwstr>17;#Democratic Republic of Congo-0990|2ccd4e73-3047-4d75-8280-30e408b390c7</vt:lpwstr>
  </property>
  <property fmtid="{D5CDD505-2E9C-101B-9397-08002B2CF9AE}" pid="8" name="CriticalForLongTermRetention">
    <vt:lpwstr/>
  </property>
  <property fmtid="{D5CDD505-2E9C-101B-9397-08002B2CF9AE}" pid="9" name="DocumentType">
    <vt:lpwstr/>
  </property>
  <property fmtid="{D5CDD505-2E9C-101B-9397-08002B2CF9AE}" pid="10" name="GeographicScope">
    <vt:lpwstr/>
  </property>
  <property fmtid="{D5CDD505-2E9C-101B-9397-08002B2CF9AE}" pid="11" name="ContentLanguage">
    <vt:lpwstr>English</vt:lpwstr>
  </property>
  <property fmtid="{D5CDD505-2E9C-101B-9397-08002B2CF9AE}" pid="12" name="ga975397408f43e4b84ec8e5a598e523">
    <vt:lpwstr>Democratic Republic of Congo-0990|2ccd4e73-3047-4d75-8280-30e408b390c7</vt:lpwstr>
  </property>
  <property fmtid="{D5CDD505-2E9C-101B-9397-08002B2CF9AE}" pid="13" name="WrittenBy">
    <vt:lpwstr/>
  </property>
</Properties>
</file>